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1"/>
  </bookViews>
  <sheets>
    <sheet name="DegCtoADC" sheetId="1" r:id="rId1"/>
    <sheet name="ADCtoDeg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<sst xmlns="http://schemas.openxmlformats.org/spreadsheetml/2006/main" count="22" uniqueCount="19">
  <si>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Thermistor with Series and Parallel Resistor</t>
  </si>
  <si>
    <t>Rser</t>
  </si>
  <si>
    <t>R0</t>
  </si>
  <si>
    <t>Rpar</t>
  </si>
  <si>
    <t>T0</t>
  </si>
  <si>
    <t>Vref</t>
  </si>
  <si>
    <t>B</t>
  </si>
  <si>
    <t>Bits</t>
  </si>
  <si>
    <t>T-Therm-C</t>
  </si>
  <si>
    <t>T-Therm-F</t>
  </si>
  <si>
    <t>R-Therm</t>
  </si>
  <si>
    <t>Rt-Calc</t>
  </si>
  <si>
    <t>Vser</t>
  </si>
  <si>
    <t>ADC</t>
  </si>
  <si>
    <t>Vpar</t>
  </si>
  <si>
    <t>MS97</t>
  </si>
  <si>
    <t>ADC value to Degrees C</t>
  </si>
  <si>
    <t>ADC Value</t>
  </si>
  <si>
    <t>Temp DegC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</si>
</sst>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"/>
    <numFmt numFmtId="168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Thermistor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96"/>
          <c:w val="0.861"/>
          <c:h val="0.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DegCtoADC!$A$7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DegCtoADC!$C$10:$C$38</c:f>
              <c:numCache/>
            </c:numRef>
          </c:yVal>
          <c:smooth val="1"/>
        </c:ser>
        <c:axId val="58393064"/>
        <c:axId val="55775529"/>
      </c:scatterChart>
      <c:scatterChart>
        <c:scatterStyle val="lineMarker"/>
        <c:varyColors val="0"/>
        <c:ser>
          <c:idx val="0"/>
          <c:order val="1"/>
          <c:tx>
            <c:strRef>
              <c:f>DegCtoADC!$F$7:$F$7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DegCtoADC!$F$10:$F$38</c:f>
              <c:numCache/>
            </c:numRef>
          </c:yVal>
          <c:smooth val="1"/>
        </c:ser>
        <c:axId val="32217714"/>
        <c:axId val="21523971"/>
      </c:scatterChart>
      <c:valAx>
        <c:axId val="5839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5529"/>
        <c:crossesAt val="0"/>
        <c:crossBetween val="midCat"/>
        <c:dispUnits/>
      </c:valAx>
      <c:valAx>
        <c:axId val="5577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Thermistor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3064"/>
        <c:crossesAt val="0"/>
        <c:crossBetween val="midCat"/>
        <c:dispUnits/>
      </c:valAx>
      <c:valAx>
        <c:axId val="32217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23971"/>
        <c:crossesAt val="0"/>
        <c:crossBetween val="midCat"/>
        <c:dispUnits/>
      </c:valAx>
      <c:valAx>
        <c:axId val="215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ADC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771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014"/>
          <c:w val="0.20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0</xdr:rowOff>
    </xdr:from>
    <xdr:to>
      <xdr:col>19</xdr:col>
      <xdr:colOff>495300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5534025" y="161925"/>
        <a:ext cx="6600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0" zoomScaleNormal="90" workbookViewId="0" topLeftCell="A4">
      <selection activeCell="H20" sqref="H20"/>
    </sheetView>
  </sheetViews>
  <sheetFormatPr defaultColWidth="9.140625" defaultRowHeight="12.75"/>
  <cols>
    <col min="1" max="1" width="11.7109375" style="0" customWidth="1"/>
    <col min="2" max="2" width="11.421875" style="0" customWidth="1"/>
    <col min="4" max="4" width="10.7109375" style="0" customWidth="1"/>
    <col min="9" max="9" width="3.57421875" style="0" customWidth="1"/>
    <col min="247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>
        <v>1000</v>
      </c>
      <c r="C2" s="2" t="s">
        <v>2</v>
      </c>
      <c r="D2">
        <v>10000</v>
      </c>
    </row>
    <row r="3" spans="1:4" ht="12.75">
      <c r="A3" s="2" t="s">
        <v>3</v>
      </c>
      <c r="B3">
        <v>10000</v>
      </c>
      <c r="C3" s="2" t="s">
        <v>4</v>
      </c>
      <c r="D3">
        <v>25</v>
      </c>
    </row>
    <row r="4" spans="1:4" ht="12.75">
      <c r="A4" s="2" t="s">
        <v>5</v>
      </c>
      <c r="B4">
        <v>5</v>
      </c>
      <c r="C4" s="2" t="s">
        <v>6</v>
      </c>
      <c r="D4">
        <v>3345</v>
      </c>
    </row>
    <row r="5" spans="1:2" ht="12.75">
      <c r="A5" s="2" t="s">
        <v>7</v>
      </c>
      <c r="B5">
        <v>10</v>
      </c>
    </row>
    <row r="7" spans="1:8" ht="12.7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13</v>
      </c>
    </row>
    <row r="8" spans="3:4" ht="12.75">
      <c r="C8" s="3" t="s">
        <v>15</v>
      </c>
      <c r="D8" s="3"/>
    </row>
    <row r="10" spans="1:8" ht="12.75">
      <c r="A10">
        <v>0</v>
      </c>
      <c r="B10" s="4">
        <f>1.8*A10+32</f>
        <v>32</v>
      </c>
      <c r="C10">
        <v>32770</v>
      </c>
      <c r="D10" s="5">
        <f>$D$2*EXP($D$4*($D$3-A10)/(($D$3+273)*(A10+273)))</f>
        <v>27952.31802805105</v>
      </c>
      <c r="E10" s="6">
        <f>B$2*B$4/(B$2+C10*B$3/(C10+B$3))</f>
        <v>0.5772397225146436</v>
      </c>
      <c r="F10" s="7">
        <f>2^B$5*E10/B$4</f>
        <v>118.21869517099901</v>
      </c>
      <c r="G10" s="6">
        <f>B$4-E10</f>
        <v>4.422760277485357</v>
      </c>
      <c r="H10" s="7">
        <f>2^$B$5*G10/$B$4</f>
        <v>905.7813048290011</v>
      </c>
    </row>
    <row r="11" spans="1:8" ht="12.75">
      <c r="A11">
        <v>5</v>
      </c>
      <c r="B11" s="4">
        <f>1.8*A11+32</f>
        <v>41</v>
      </c>
      <c r="C11">
        <v>25454</v>
      </c>
      <c r="D11" s="5">
        <f>$D$2*EXP($D$4*($D$3-A11)/(($D$3+273)*(A11+273)))</f>
        <v>22423.89158214792</v>
      </c>
      <c r="E11" s="6">
        <f>B$2*B$4/(B$2+C11*B$3/(C11+B$3))</f>
        <v>0.6112885094174362</v>
      </c>
      <c r="F11" s="7">
        <f>2^B$5*E11/B$4</f>
        <v>125.19188672869093</v>
      </c>
      <c r="G11" s="6">
        <f>B$4-E11</f>
        <v>4.388711490582564</v>
      </c>
      <c r="H11" s="7">
        <f>2^$B$5*G11/$B$4</f>
        <v>898.808113271309</v>
      </c>
    </row>
    <row r="12" spans="1:8" ht="12.75">
      <c r="A12">
        <v>10</v>
      </c>
      <c r="B12" s="4">
        <f>1.8*A12+32</f>
        <v>50</v>
      </c>
      <c r="C12">
        <v>19930</v>
      </c>
      <c r="D12" s="5">
        <f>$D$2*EXP($D$4*($D$3-A12)/(($D$3+273)*(A12+273)))</f>
        <v>18129.507583702212</v>
      </c>
      <c r="E12" s="6">
        <f>B$2*B$4/(B$2+C12*B$3/(C12+B$3))</f>
        <v>0.6528377612005409</v>
      </c>
      <c r="F12" s="7">
        <f>2^B$5*E12/B$4</f>
        <v>133.70117349387078</v>
      </c>
      <c r="G12" s="6">
        <f>B$4-E12</f>
        <v>4.347162238799459</v>
      </c>
      <c r="H12" s="7">
        <f>2^$B$5*G12/$B$4</f>
        <v>890.2988265061292</v>
      </c>
    </row>
    <row r="13" spans="1:8" ht="12.75">
      <c r="A13">
        <v>15</v>
      </c>
      <c r="B13" s="4">
        <f>1.8*A13+32</f>
        <v>59</v>
      </c>
      <c r="C13">
        <v>15730</v>
      </c>
      <c r="D13" s="5">
        <f>$D$2*EXP($D$4*($D$3-A13)/(($D$3+273)*(A13+273)))</f>
        <v>14766.132465277213</v>
      </c>
      <c r="E13" s="6">
        <f>B$2*B$4/(B$2+C13*B$3/(C13+B$3))</f>
        <v>0.7028902365732393</v>
      </c>
      <c r="F13" s="7">
        <f>2^B$5*E13/B$4</f>
        <v>143.95192045019942</v>
      </c>
      <c r="G13" s="6">
        <f>B$4-E13</f>
        <v>4.297109763426761</v>
      </c>
      <c r="H13" s="7">
        <f>2^$B$5*G13/$B$4</f>
        <v>880.0480795498006</v>
      </c>
    </row>
    <row r="14" spans="1:8" ht="12.75">
      <c r="A14">
        <v>20</v>
      </c>
      <c r="B14" s="4">
        <f>1.8*A14+32</f>
        <v>68</v>
      </c>
      <c r="C14">
        <v>12500</v>
      </c>
      <c r="D14" s="5">
        <f>$D$2*EXP($D$4*($D$3-A14)/(($D$3+273)*(A14+273)))</f>
        <v>12111.254336695383</v>
      </c>
      <c r="E14" s="6">
        <f>B$2*B$4/(B$2+C14*B$3/(C14+B$3))</f>
        <v>0.7627118644067796</v>
      </c>
      <c r="F14" s="7">
        <f>2^B$5*E14/B$4</f>
        <v>156.20338983050846</v>
      </c>
      <c r="G14" s="6">
        <f>B$4-E14</f>
        <v>4.237288135593221</v>
      </c>
      <c r="H14" s="7">
        <f>2^$B$5*G14/$B$4</f>
        <v>867.7966101694916</v>
      </c>
    </row>
    <row r="15" spans="1:8" ht="12.75">
      <c r="A15">
        <v>25</v>
      </c>
      <c r="B15" s="4">
        <f>1.8*A15+32</f>
        <v>77</v>
      </c>
      <c r="C15">
        <v>10000</v>
      </c>
      <c r="D15" s="5">
        <f>$D$2*EXP($D$4*($D$3-A15)/(($D$3+273)*(A15+273)))</f>
        <v>10000</v>
      </c>
      <c r="E15" s="6">
        <f>B$2*B$4/(B$2+C15*B$3/(C15+B$3))</f>
        <v>0.8333333333333334</v>
      </c>
      <c r="F15" s="7">
        <f>2^B$5*E15/B$4</f>
        <v>170.66666666666669</v>
      </c>
      <c r="G15" s="6">
        <f>B$4-E15</f>
        <v>4.166666666666667</v>
      </c>
      <c r="H15" s="7">
        <f>2^$B$5*G15/$B$4</f>
        <v>853.3333333333334</v>
      </c>
    </row>
    <row r="16" spans="1:8" ht="12.75">
      <c r="A16">
        <v>30</v>
      </c>
      <c r="B16" s="4">
        <f>1.8*A16+32</f>
        <v>86</v>
      </c>
      <c r="C16">
        <v>8055</v>
      </c>
      <c r="D16" s="5">
        <f>$D$2*EXP($D$4*($D$3-A16)/(($D$3+273)*(A16+273)))</f>
        <v>8309.146023168341</v>
      </c>
      <c r="E16" s="6">
        <f>B$2*B$4/(B$2+C16*B$3/(C16+B$3))</f>
        <v>0.9155215252776229</v>
      </c>
      <c r="F16" s="7">
        <f>2^B$5*E16/B$4</f>
        <v>187.49880837685717</v>
      </c>
      <c r="G16" s="6">
        <f>B$4-E16</f>
        <v>4.084478474722377</v>
      </c>
      <c r="H16" s="7">
        <f>2^$B$5*G16/$B$4</f>
        <v>836.5011916231427</v>
      </c>
    </row>
    <row r="17" spans="1:8" ht="12.75">
      <c r="A17">
        <v>35</v>
      </c>
      <c r="B17" s="4">
        <f>1.8*A17+32</f>
        <v>95</v>
      </c>
      <c r="C17">
        <v>6528</v>
      </c>
      <c r="D17" s="5">
        <f>$D$2*EXP($D$4*($D$3-A17)/(($D$3+273)*(A17+273)))</f>
        <v>6945.837009137047</v>
      </c>
      <c r="E17" s="6">
        <f>B$2*B$4/(B$2+C17*B$3/(C17+B$3))</f>
        <v>1.0101701545081165</v>
      </c>
      <c r="F17" s="7">
        <f>2^B$5*E17/B$4</f>
        <v>206.88284764326227</v>
      </c>
      <c r="G17" s="6">
        <f>B$4-E17</f>
        <v>3.9898298454918835</v>
      </c>
      <c r="H17" s="7">
        <f>2^$B$5*G17/$B$4</f>
        <v>817.1171523567377</v>
      </c>
    </row>
    <row r="18" spans="1:8" ht="12.75">
      <c r="A18">
        <v>40</v>
      </c>
      <c r="B18" s="4">
        <f>1.8*A18+32</f>
        <v>104</v>
      </c>
      <c r="C18">
        <v>5323</v>
      </c>
      <c r="D18" s="5">
        <f>$D$2*EXP($D$4*($D$3-A18)/(($D$3+273)*(A18+273)))</f>
        <v>5839.550570049055</v>
      </c>
      <c r="E18" s="6">
        <f>B$2*B$4/(B$2+C18*B$3/(C18+B$3))</f>
        <v>1.1176024389888117</v>
      </c>
      <c r="F18" s="7">
        <f>2^B$5*E18/B$4</f>
        <v>228.88497950490864</v>
      </c>
      <c r="G18" s="6">
        <f>B$4-E18</f>
        <v>3.8823975610111883</v>
      </c>
      <c r="H18" s="7">
        <f>2^$B$5*G18/$B$4</f>
        <v>795.1150204950914</v>
      </c>
    </row>
    <row r="19" spans="1:8" ht="12.75">
      <c r="A19">
        <v>45</v>
      </c>
      <c r="B19" s="4">
        <f>1.8*A19+32</f>
        <v>113</v>
      </c>
      <c r="C19">
        <v>4365</v>
      </c>
      <c r="D19" s="5">
        <f>$D$2*EXP($D$4*($D$3-A19)/(($D$3+273)*(A19+273)))</f>
        <v>4936.323398330727</v>
      </c>
      <c r="E19" s="6">
        <f>B$2*B$4/(B$2+C19*B$3/(C19+B$3))</f>
        <v>1.2380418857192106</v>
      </c>
      <c r="F19" s="7">
        <f>2^B$5*E19/B$4</f>
        <v>253.55097819529433</v>
      </c>
      <c r="G19" s="6">
        <f>B$4-E19</f>
        <v>3.761958114280789</v>
      </c>
      <c r="H19" s="7">
        <f>2^$B$5*G19/$B$4</f>
        <v>770.4490218047056</v>
      </c>
    </row>
    <row r="20" spans="1:8" ht="12.75">
      <c r="A20">
        <v>50</v>
      </c>
      <c r="B20" s="4">
        <f>1.8*A20+32</f>
        <v>122</v>
      </c>
      <c r="C20">
        <v>3599</v>
      </c>
      <c r="D20" s="5">
        <f>$D$2*EXP($D$4*($D$3-A20)/(($D$3+273)*(A20+273)))</f>
        <v>4194.566636988447</v>
      </c>
      <c r="E20" s="6">
        <f>B$2*B$4/(B$2+C20*B$3/(C20+B$3))</f>
        <v>1.3711710258323417</v>
      </c>
      <c r="F20" s="7">
        <f>2^B$5*E20/B$4</f>
        <v>280.8158260904636</v>
      </c>
      <c r="G20" s="6">
        <f>B$4-E20</f>
        <v>3.628828974167658</v>
      </c>
      <c r="H20" s="7">
        <f>2^$B$5*G20/$B$4</f>
        <v>743.1841739095364</v>
      </c>
    </row>
    <row r="21" spans="1:8" ht="12.75">
      <c r="A21">
        <v>55</v>
      </c>
      <c r="B21" s="4">
        <f>1.8*A21+32</f>
        <v>131</v>
      </c>
      <c r="C21">
        <v>2983</v>
      </c>
      <c r="D21" s="5">
        <f>$D$2*EXP($D$4*($D$3-A21)/(($D$3+273)*(A21+273)))</f>
        <v>3582.008261168038</v>
      </c>
      <c r="E21" s="6">
        <f>B$2*B$4/(B$2+C21*B$3/(C21+B$3))</f>
        <v>1.5162450657510569</v>
      </c>
      <c r="F21" s="7">
        <f>2^B$5*E21/B$4</f>
        <v>310.5269894658164</v>
      </c>
      <c r="G21" s="6">
        <f>B$4-E21</f>
        <v>3.4837549342489433</v>
      </c>
      <c r="H21" s="7">
        <f>2^$B$5*G21/$B$4</f>
        <v>713.4730105341836</v>
      </c>
    </row>
    <row r="22" spans="1:8" ht="12.75">
      <c r="A22">
        <v>60</v>
      </c>
      <c r="B22" s="4">
        <f>1.8*A22+32</f>
        <v>140</v>
      </c>
      <c r="C22">
        <v>2486</v>
      </c>
      <c r="D22" s="5">
        <f>$D$2*EXP($D$4*($D$3-A22)/(($D$3+273)*(A22+273)))</f>
        <v>3073.441437809431</v>
      </c>
      <c r="E22" s="6">
        <f>B$2*B$4/(B$2+C22*B$3/(C22+B$3))</f>
        <v>1.671664970813474</v>
      </c>
      <c r="F22" s="7">
        <f>2^B$5*E22/B$4</f>
        <v>342.3569860225995</v>
      </c>
      <c r="G22" s="6">
        <f>B$4-E22</f>
        <v>3.328335029186526</v>
      </c>
      <c r="H22" s="7">
        <f>2^$B$5*G22/$B$4</f>
        <v>681.6430139774005</v>
      </c>
    </row>
    <row r="23" spans="1:8" ht="12.75">
      <c r="A23">
        <v>65</v>
      </c>
      <c r="B23" s="4">
        <f>1.8*A23+32</f>
        <v>149</v>
      </c>
      <c r="C23">
        <v>2082</v>
      </c>
      <c r="D23" s="5">
        <f>$D$2*EXP($D$4*($D$3-A23)/(($D$3+273)*(A23+273)))</f>
        <v>2649.053966192333</v>
      </c>
      <c r="E23" s="6">
        <f>B$2*B$4/(B$2+C23*B$3/(C23+B$3))</f>
        <v>1.8360585982615039</v>
      </c>
      <c r="F23" s="7">
        <f>2^B$5*E23/B$4</f>
        <v>376.024800923956</v>
      </c>
      <c r="G23" s="6">
        <f>B$4-E23</f>
        <v>3.163941401738496</v>
      </c>
      <c r="H23" s="7">
        <f>2^$B$5*G23/$B$4</f>
        <v>647.975199076044</v>
      </c>
    </row>
    <row r="24" spans="1:8" ht="12.75">
      <c r="A24">
        <v>70</v>
      </c>
      <c r="B24" s="4">
        <f>1.8*A24+32</f>
        <v>158</v>
      </c>
      <c r="C24">
        <v>1752</v>
      </c>
      <c r="D24" s="5">
        <f>$D$2*EXP($D$4*($D$3-A24)/(($D$3+273)*(A24+273)))</f>
        <v>2293.179923346933</v>
      </c>
      <c r="E24" s="6">
        <f>B$2*B$4/(B$2+C24*B$3/(C24+B$3))</f>
        <v>2.007379065318393</v>
      </c>
      <c r="F24" s="7">
        <f>2^B$5*E24/B$4</f>
        <v>411.1112325772069</v>
      </c>
      <c r="G24" s="6">
        <f>B$4-E24</f>
        <v>2.992620934681607</v>
      </c>
      <c r="H24" s="7">
        <f>2^$B$5*G24/$B$4</f>
        <v>612.8887674227931</v>
      </c>
    </row>
    <row r="25" spans="1:8" ht="12.75">
      <c r="A25">
        <v>75</v>
      </c>
      <c r="B25" s="4">
        <f>1.8*A25+32</f>
        <v>167</v>
      </c>
      <c r="C25">
        <v>1482</v>
      </c>
      <c r="D25" s="5">
        <f>$D$2*EXP($D$4*($D$3-A25)/(($D$3+273)*(A25+273)))</f>
        <v>1993.3603719905484</v>
      </c>
      <c r="E25" s="6">
        <f>B$2*B$4/(B$2+C25*B$3/(C25+B$3))</f>
        <v>2.1827237472435557</v>
      </c>
      <c r="F25" s="7">
        <f>2^B$5*E25/B$4</f>
        <v>447.0218234354802</v>
      </c>
      <c r="G25" s="6">
        <f>B$4-E25</f>
        <v>2.8172762527564443</v>
      </c>
      <c r="H25" s="7">
        <f>2^$B$5*G25/$B$4</f>
        <v>576.9781765645198</v>
      </c>
    </row>
    <row r="26" spans="1:8" ht="12.75">
      <c r="A26">
        <v>80</v>
      </c>
      <c r="B26" s="4">
        <f>1.8*A26+32</f>
        <v>176</v>
      </c>
      <c r="C26">
        <v>1258</v>
      </c>
      <c r="D26" s="5">
        <f>$D$2*EXP($D$4*($D$3-A26)/(($D$3+273)*(A26+273)))</f>
        <v>1739.6319330417914</v>
      </c>
      <c r="E26" s="6">
        <f>B$2*B$4/(B$2+C26*B$3/(C26+B$3))</f>
        <v>2.3613558184411443</v>
      </c>
      <c r="F26" s="7">
        <f>2^B$5*E26/B$4</f>
        <v>483.60567161674635</v>
      </c>
      <c r="G26" s="6">
        <f>B$4-E26</f>
        <v>2.6386441815588557</v>
      </c>
      <c r="H26" s="7">
        <f>2^$B$5*G26/$B$4</f>
        <v>540.3943283832537</v>
      </c>
    </row>
    <row r="27" spans="1:8" ht="12.75">
      <c r="A27">
        <v>85</v>
      </c>
      <c r="B27" s="4">
        <f>1.8*A27+32</f>
        <v>185</v>
      </c>
      <c r="C27">
        <v>1073</v>
      </c>
      <c r="D27" s="5">
        <f>$D$2*EXP($D$4*($D$3-A27)/(($D$3+273)*(A27+273)))</f>
        <v>1523.984516176028</v>
      </c>
      <c r="E27" s="6">
        <f>B$2*B$4/(B$2+C27*B$3/(C27+B$3))</f>
        <v>2.5393294500756776</v>
      </c>
      <c r="F27" s="7">
        <f>2^B$5*E27/B$4</f>
        <v>520.0546713754987</v>
      </c>
      <c r="G27" s="6">
        <f>B$4-E27</f>
        <v>2.4606705499243224</v>
      </c>
      <c r="H27" s="7">
        <f>2^$B$5*G27/$B$4</f>
        <v>503.94532862450126</v>
      </c>
    </row>
    <row r="28" spans="1:8" ht="12.75">
      <c r="A28">
        <v>90</v>
      </c>
      <c r="B28" s="4">
        <f>1.8*A28+32</f>
        <v>194</v>
      </c>
      <c r="C28">
        <v>919</v>
      </c>
      <c r="D28" s="5">
        <f>$D$2*EXP($D$4*($D$3-A28)/(($D$3+273)*(A28+273)))</f>
        <v>1339.9454595241073</v>
      </c>
      <c r="E28" s="6">
        <f>B$2*B$4/(B$2+C28*B$3/(C28+B$3))</f>
        <v>2.7149535034064347</v>
      </c>
      <c r="F28" s="7">
        <f>2^B$5*E28/B$4</f>
        <v>556.0224774976379</v>
      </c>
      <c r="G28" s="6">
        <f>B$4-E28</f>
        <v>2.2850464965935653</v>
      </c>
      <c r="H28" s="7">
        <f>2^$B$5*G28/$B$4</f>
        <v>467.97752250236215</v>
      </c>
    </row>
    <row r="29" spans="1:8" ht="12.75">
      <c r="A29">
        <v>95</v>
      </c>
      <c r="B29" s="4">
        <f>1.8*A29+32</f>
        <v>203</v>
      </c>
      <c r="C29">
        <v>790</v>
      </c>
      <c r="D29" s="5">
        <f>$D$2*EXP($D$4*($D$3-A29)/(($D$3+273)*(A29+273)))</f>
        <v>1182.258735358994</v>
      </c>
      <c r="E29" s="6">
        <f>B$2*B$4/(B$2+C29*B$3/(C29+B$3))</f>
        <v>2.8865703584804705</v>
      </c>
      <c r="F29" s="7">
        <f>2^B$5*E29/B$4</f>
        <v>591.1696094168003</v>
      </c>
      <c r="G29" s="6">
        <f>B$4-E29</f>
        <v>2.1134296415195295</v>
      </c>
      <c r="H29" s="7">
        <f>2^$B$5*G29/$B$4</f>
        <v>432.83039058319963</v>
      </c>
    </row>
    <row r="30" spans="1:8" ht="12.75">
      <c r="A30">
        <v>100</v>
      </c>
      <c r="B30" s="4">
        <f>1.8*A30+32</f>
        <v>212</v>
      </c>
      <c r="C30">
        <v>681.6</v>
      </c>
      <c r="D30" s="5">
        <f>$D$2*EXP($D$4*($D$3-A30)/(($D$3+273)*(A30+273)))</f>
        <v>1046.6360889638</v>
      </c>
      <c r="E30" s="6">
        <f>B$2*B$4/(B$2+C30*B$3/(C30+B$3))</f>
        <v>3.052304316020483</v>
      </c>
      <c r="F30" s="7">
        <f>2^B$5*E30/B$4</f>
        <v>625.111923920995</v>
      </c>
      <c r="G30" s="6">
        <f>B$4-E30</f>
        <v>1.947695683979517</v>
      </c>
      <c r="H30" s="7">
        <f>2^$B$5*G30/$B$4</f>
        <v>398.8880760790051</v>
      </c>
    </row>
    <row r="31" spans="1:8" ht="12.75">
      <c r="A31">
        <v>105</v>
      </c>
      <c r="B31" s="4">
        <f>1.8*A31+32</f>
        <v>221</v>
      </c>
      <c r="C31">
        <v>590.6</v>
      </c>
      <c r="D31" s="5">
        <f>$D$2*EXP($D$4*($D$3-A31)/(($D$3+273)*(A31+273)))</f>
        <v>929.5629285884745</v>
      </c>
      <c r="E31" s="6">
        <f>B$2*B$4/(B$2+C31*B$3/(C31+B$3))</f>
        <v>3.209934168252852</v>
      </c>
      <c r="F31" s="7">
        <f>2^B$5*E31/B$4</f>
        <v>657.3945176581841</v>
      </c>
      <c r="G31" s="6">
        <f>B$4-E31</f>
        <v>1.7900658317471478</v>
      </c>
      <c r="H31" s="7">
        <f>2^$B$5*G31/$B$4</f>
        <v>366.6054823418159</v>
      </c>
    </row>
    <row r="32" spans="1:8" ht="12.75">
      <c r="A32">
        <v>110</v>
      </c>
      <c r="B32" s="4">
        <f>1.8*A32+32</f>
        <v>230</v>
      </c>
      <c r="C32">
        <v>513.4</v>
      </c>
      <c r="D32" s="5">
        <f>$D$2*EXP($D$4*($D$3-A32)/(($D$3+273)*(A32+273)))</f>
        <v>828.146125885193</v>
      </c>
      <c r="E32" s="6">
        <f>B$2*B$4/(B$2+C32*B$3/(C32+B$3))</f>
        <v>3.3594718611398697</v>
      </c>
      <c r="F32" s="7">
        <f>2^B$5*E32/B$4</f>
        <v>688.0198371614454</v>
      </c>
      <c r="G32" s="6">
        <f>B$4-E32</f>
        <v>1.6405281388601303</v>
      </c>
      <c r="H32" s="7">
        <f>2^$B$5*G32/$B$4</f>
        <v>335.9801628385547</v>
      </c>
    </row>
    <row r="33" spans="1:8" ht="12.75">
      <c r="A33">
        <v>115</v>
      </c>
      <c r="B33" s="4">
        <f>1.8*A33+32</f>
        <v>239</v>
      </c>
      <c r="C33">
        <v>447.9</v>
      </c>
      <c r="D33" s="5">
        <f>$D$2*EXP($D$4*($D$3-A33)/(($D$3+273)*(A33+273)))</f>
        <v>739.9940738309829</v>
      </c>
      <c r="E33" s="6">
        <f>B$2*B$4/(B$2+C33*B$3/(C33+B$3))</f>
        <v>3.4996884818683047</v>
      </c>
      <c r="F33" s="7">
        <f>2^B$5*E33/B$4</f>
        <v>716.7362010866289</v>
      </c>
      <c r="G33" s="6">
        <f>B$4-E33</f>
        <v>1.5003115181316953</v>
      </c>
      <c r="H33" s="7">
        <f>2^$B$5*G33/$B$4</f>
        <v>307.2637989133712</v>
      </c>
    </row>
    <row r="34" spans="1:8" ht="12.75">
      <c r="A34">
        <v>120</v>
      </c>
      <c r="B34" s="4">
        <f>1.8*A34+32</f>
        <v>248</v>
      </c>
      <c r="C34">
        <v>392</v>
      </c>
      <c r="D34" s="5">
        <f>$D$2*EXP($D$4*($D$3-A34)/(($D$3+273)*(A34+273)))</f>
        <v>663.1217039601161</v>
      </c>
      <c r="E34" s="6">
        <f>B$2*B$4/(B$2+C34*B$3/(C34+B$3))</f>
        <v>3.630519843487982</v>
      </c>
      <c r="F34" s="7">
        <f>2^B$5*E34/B$4</f>
        <v>743.5304639463387</v>
      </c>
      <c r="G34" s="6">
        <f>B$4-E34</f>
        <v>1.3694801565120178</v>
      </c>
      <c r="H34" s="7">
        <f>2^$B$5*G34/$B$4</f>
        <v>280.4695360536613</v>
      </c>
    </row>
    <row r="35" spans="1:8" ht="12.75">
      <c r="A35">
        <v>125</v>
      </c>
      <c r="B35" s="4">
        <f>1.8*A35+32</f>
        <v>257</v>
      </c>
      <c r="C35">
        <v>344.1</v>
      </c>
      <c r="D35" s="5">
        <f>$D$2*EXP($D$4*($D$3-A35)/(($D$3+273)*(A35+273)))</f>
        <v>595.874914641758</v>
      </c>
      <c r="E35" s="6">
        <f>B$2*B$4/(B$2+C35*B$3/(C35+B$3))</f>
        <v>3.7519132976909852</v>
      </c>
      <c r="F35" s="7">
        <f>2^B$5*E35/B$4</f>
        <v>768.3918433671138</v>
      </c>
      <c r="G35" s="6">
        <f>B$4-E35</f>
        <v>1.2480867023090148</v>
      </c>
      <c r="H35" s="7">
        <f>2^$B$5*G35/$B$4</f>
        <v>255.60815663288622</v>
      </c>
    </row>
    <row r="36" spans="1:8" ht="12.75">
      <c r="A36">
        <v>130</v>
      </c>
      <c r="B36" s="4">
        <f>1.8*A36+32</f>
        <v>266</v>
      </c>
      <c r="C36">
        <v>303</v>
      </c>
      <c r="D36" s="5">
        <f>$D$2*EXP($D$4*($D$3-A36)/(($D$3+273)*(A36+273)))</f>
        <v>536.8701699884114</v>
      </c>
      <c r="E36" s="6">
        <f>B$2*B$4/(B$2+C36*B$3/(C36+B$3))</f>
        <v>3.8637215930398257</v>
      </c>
      <c r="F36" s="7">
        <f>2^B$5*E36/B$4</f>
        <v>791.2901822545563</v>
      </c>
      <c r="G36" s="6">
        <f>B$4-E36</f>
        <v>1.1362784069601743</v>
      </c>
      <c r="H36" s="7">
        <f>2^$B$5*G36/$B$4</f>
        <v>232.7098177454437</v>
      </c>
    </row>
    <row r="37" spans="1:8" ht="12.75">
      <c r="A37">
        <v>140</v>
      </c>
      <c r="B37" s="4">
        <f>1.8*A37+32</f>
        <v>284</v>
      </c>
      <c r="C37">
        <v>236.9</v>
      </c>
      <c r="D37" s="5">
        <f>$D$2*EXP($D$4*($D$3-A37)/(($D$3+273)*(A37+273)))</f>
        <v>439.12396997787243</v>
      </c>
      <c r="E37" s="6">
        <f>B$2*B$4/(B$2+C37*B$3/(C37+B$3))</f>
        <v>4.0603606247868065</v>
      </c>
      <c r="F37" s="7">
        <f>2^B$5*E37/B$4</f>
        <v>831.5618559563379</v>
      </c>
      <c r="G37" s="6">
        <f>B$4-E37</f>
        <v>0.9396393752131935</v>
      </c>
      <c r="H37" s="7">
        <f>2^$B$5*G37/$B$4</f>
        <v>192.43814404366202</v>
      </c>
    </row>
    <row r="38" spans="1:8" ht="12.75">
      <c r="A38">
        <v>150</v>
      </c>
      <c r="B38" s="4">
        <f>1.8*A38+32</f>
        <v>302</v>
      </c>
      <c r="C38">
        <v>187.3</v>
      </c>
      <c r="D38" s="5">
        <f>$D$2*EXP($D$4*($D$3-A38)/(($D$3+273)*(A38+273)))</f>
        <v>362.6033639754797</v>
      </c>
      <c r="E38" s="6">
        <f>B$2*B$4/(B$2+C38*B$3/(C38+B$3))</f>
        <v>4.223485319602331</v>
      </c>
      <c r="F38" s="7">
        <f>2^B$5*E38/B$4</f>
        <v>864.9697934545575</v>
      </c>
      <c r="G38" s="6">
        <f>B$4-E38</f>
        <v>0.7765146803976686</v>
      </c>
      <c r="H38" s="7">
        <f>2^$B$5*G38/$B$4</f>
        <v>159.03020654544252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90" zoomScaleNormal="90" workbookViewId="0" topLeftCell="A1">
      <selection activeCell="F39" sqref="F39"/>
    </sheetView>
  </sheetViews>
  <sheetFormatPr defaultColWidth="9.140625" defaultRowHeight="12.75"/>
  <cols>
    <col min="1" max="1" width="11.7109375" style="0" customWidth="1"/>
    <col min="2" max="2" width="11.140625" style="0" customWidth="1"/>
    <col min="4" max="4" width="10.57421875" style="0" customWidth="1"/>
    <col min="5" max="5" width="11.8515625" style="0" customWidth="1"/>
  </cols>
  <sheetData>
    <row r="1" ht="12.75">
      <c r="A1" s="8" t="s">
        <v>16</v>
      </c>
    </row>
    <row r="3" spans="1:5" ht="12.75">
      <c r="A3" s="2" t="s">
        <v>17</v>
      </c>
      <c r="B3" s="2" t="s">
        <v>18</v>
      </c>
      <c r="D3" s="2" t="s">
        <v>17</v>
      </c>
      <c r="E3" s="2" t="s">
        <v>18</v>
      </c>
    </row>
    <row r="4" spans="1:5" ht="12.75">
      <c r="A4">
        <v>400</v>
      </c>
      <c r="B4" s="9">
        <f>(DegCtoADC!A$30)+(DegCtoADC!A$30-DegCtoADC!A$29)*(A4-A$4)/(DegCtoADC!H$30-DegCtoADC!H$29)</f>
        <v>100</v>
      </c>
      <c r="D4">
        <v>743</v>
      </c>
      <c r="E4" s="9">
        <f>(DegCtoADC!$A$20)+(DegCtoADC!$A$20-DegCtoADC!$A$19)*(D4-D$4)/(DegCtoADC!$H$20-DegCtoADC!$H$19)</f>
        <v>50</v>
      </c>
    </row>
    <row r="5" spans="1:5" ht="12.75">
      <c r="A5" s="9">
        <f>A4+1</f>
        <v>401</v>
      </c>
      <c r="B5" s="9">
        <f>(DegCtoADC!A$30)+(DegCtoADC!A$30-DegCtoADC!A$29)*(A5-A$4)/(DegCtoADC!H$30-DegCtoADC!H$29)</f>
        <v>99.85269124769373</v>
      </c>
      <c r="D5" s="9">
        <f>D4+1</f>
        <v>744</v>
      </c>
      <c r="E5" s="9">
        <f>(DegCtoADC!$A$20)+(DegCtoADC!$A$20-DegCtoADC!$A$19)*(D5-D$4)/(DegCtoADC!$H$20-DegCtoADC!$H$19)</f>
        <v>49.816613684432625</v>
      </c>
    </row>
    <row r="6" spans="1:5" ht="12.75">
      <c r="A6" s="9">
        <f>A5+1</f>
        <v>402</v>
      </c>
      <c r="B6" s="9">
        <f>(DegCtoADC!A$30)+(DegCtoADC!A$30-DegCtoADC!A$29)*(A6-A$4)/(DegCtoADC!H$30-DegCtoADC!H$29)</f>
        <v>99.70538249538745</v>
      </c>
      <c r="D6" s="9">
        <f>D5+1</f>
        <v>745</v>
      </c>
      <c r="E6" s="9">
        <f>(DegCtoADC!$A$20)+(DegCtoADC!$A$20-DegCtoADC!$A$19)*(D6-D$4)/(DegCtoADC!$H$20-DegCtoADC!$H$19)</f>
        <v>49.63322736886525</v>
      </c>
    </row>
    <row r="7" spans="1:5" ht="12.75">
      <c r="A7" s="9">
        <f>A6+1</f>
        <v>403</v>
      </c>
      <c r="B7" s="9">
        <f>(DegCtoADC!A$30)+(DegCtoADC!A$30-DegCtoADC!A$29)*(A7-A$4)/(DegCtoADC!H$30-DegCtoADC!H$29)</f>
        <v>99.55807374308118</v>
      </c>
      <c r="D7" s="9">
        <f>D6+1</f>
        <v>746</v>
      </c>
      <c r="E7" s="9">
        <f>(DegCtoADC!$A$20)+(DegCtoADC!$A$20-DegCtoADC!$A$19)*(D7-D$4)/(DegCtoADC!$H$20-DegCtoADC!$H$19)</f>
        <v>49.449841053297874</v>
      </c>
    </row>
    <row r="8" spans="1:5" ht="12.75">
      <c r="A8" s="9">
        <f>A7+1</f>
        <v>404</v>
      </c>
      <c r="B8" s="9">
        <f>(DegCtoADC!A$30)+(DegCtoADC!A$30-DegCtoADC!A$29)*(A8-A$4)/(DegCtoADC!H$30-DegCtoADC!H$29)</f>
        <v>99.41076499077491</v>
      </c>
      <c r="D8" s="9">
        <f>D7+1</f>
        <v>747</v>
      </c>
      <c r="E8" s="9">
        <f>(DegCtoADC!$A$20)+(DegCtoADC!$A$20-DegCtoADC!$A$19)*(D8-D$4)/(DegCtoADC!$H$20-DegCtoADC!$H$19)</f>
        <v>49.2664547377305</v>
      </c>
    </row>
    <row r="9" spans="1:5" ht="12.75">
      <c r="A9" s="9">
        <f>A8+1</f>
        <v>405</v>
      </c>
      <c r="B9" s="9">
        <f>(DegCtoADC!A$30)+(DegCtoADC!A$30-DegCtoADC!A$29)*(A9-A$4)/(DegCtoADC!H$30-DegCtoADC!H$29)</f>
        <v>99.26345623846863</v>
      </c>
      <c r="D9" s="9">
        <f>D8+1</f>
        <v>748</v>
      </c>
      <c r="E9" s="9">
        <f>(DegCtoADC!$A$20)+(DegCtoADC!$A$20-DegCtoADC!$A$19)*(D9-D$4)/(DegCtoADC!$H$20-DegCtoADC!$H$19)</f>
        <v>49.08306842216312</v>
      </c>
    </row>
    <row r="10" spans="1:5" ht="12.75">
      <c r="A10" s="9">
        <f>A9+1</f>
        <v>406</v>
      </c>
      <c r="B10" s="9">
        <f>(DegCtoADC!A$30)+(DegCtoADC!A$30-DegCtoADC!A$29)*(A10-A$4)/(DegCtoADC!H$30-DegCtoADC!H$29)</f>
        <v>99.11614748616236</v>
      </c>
      <c r="D10" s="9">
        <f>D9+1</f>
        <v>749</v>
      </c>
      <c r="E10" s="9">
        <f>(DegCtoADC!$A$20)+(DegCtoADC!$A$20-DegCtoADC!$A$19)*(D10-D$4)/(DegCtoADC!$H$20-DegCtoADC!$H$19)</f>
        <v>48.89968210659575</v>
      </c>
    </row>
    <row r="11" spans="1:5" ht="12.75">
      <c r="A11" s="9">
        <f>A10+1</f>
        <v>407</v>
      </c>
      <c r="B11" s="9">
        <f>(DegCtoADC!A$30)+(DegCtoADC!A$30-DegCtoADC!A$29)*(A11-A$4)/(DegCtoADC!H$30-DegCtoADC!H$29)</f>
        <v>98.96883873385609</v>
      </c>
      <c r="D11" s="9">
        <f>D10+1</f>
        <v>750</v>
      </c>
      <c r="E11" s="9">
        <f>(DegCtoADC!$A$20)+(DegCtoADC!$A$20-DegCtoADC!$A$19)*(D11-D$4)/(DegCtoADC!$H$20-DegCtoADC!$H$19)</f>
        <v>48.716295791028365</v>
      </c>
    </row>
    <row r="12" spans="1:5" ht="12.75">
      <c r="A12" s="9">
        <f>A11+1</f>
        <v>408</v>
      </c>
      <c r="B12" s="9">
        <f>(DegCtoADC!A$30)+(DegCtoADC!A$30-DegCtoADC!A$29)*(A12-A$4)/(DegCtoADC!H$30-DegCtoADC!H$29)</f>
        <v>98.82152998154982</v>
      </c>
      <c r="D12" s="9">
        <f>D11+1</f>
        <v>751</v>
      </c>
      <c r="E12" s="9">
        <f>(DegCtoADC!$A$20)+(DegCtoADC!$A$20-DegCtoADC!$A$19)*(D12-D$4)/(DegCtoADC!$H$20-DegCtoADC!$H$19)</f>
        <v>48.53290947546099</v>
      </c>
    </row>
    <row r="13" spans="1:5" ht="12.75">
      <c r="A13" s="9">
        <f>A12+1</f>
        <v>409</v>
      </c>
      <c r="B13" s="9">
        <f>(DegCtoADC!A$30)+(DegCtoADC!A$30-DegCtoADC!A$29)*(A13-A$4)/(DegCtoADC!H$30-DegCtoADC!H$29)</f>
        <v>98.67422122924354</v>
      </c>
      <c r="D13" s="9">
        <f>D12+1</f>
        <v>752</v>
      </c>
      <c r="E13" s="9">
        <f>(DegCtoADC!$A$20)+(DegCtoADC!$A$20-DegCtoADC!$A$19)*(D13-D$4)/(DegCtoADC!$H$20-DegCtoADC!$H$19)</f>
        <v>48.349523159893614</v>
      </c>
    </row>
    <row r="14" spans="1:5" ht="12.75">
      <c r="A14" s="9">
        <f>A13+1</f>
        <v>410</v>
      </c>
      <c r="B14" s="9">
        <f>(DegCtoADC!A$30)+(DegCtoADC!A$30-DegCtoADC!A$29)*(A14-A$4)/(DegCtoADC!H$30-DegCtoADC!H$29)</f>
        <v>98.52691247693727</v>
      </c>
      <c r="D14" s="9">
        <f>D13+1</f>
        <v>753</v>
      </c>
      <c r="E14" s="9">
        <f>(DegCtoADC!$A$20)+(DegCtoADC!$A$20-DegCtoADC!$A$19)*(D14-D$4)/(DegCtoADC!$H$20-DegCtoADC!$H$19)</f>
        <v>48.16613684432624</v>
      </c>
    </row>
    <row r="15" spans="1:5" ht="12.75">
      <c r="A15" s="9">
        <f>A14+1</f>
        <v>411</v>
      </c>
      <c r="B15" s="9">
        <f>(DegCtoADC!A$30)+(DegCtoADC!A$30-DegCtoADC!A$29)*(A15-A$4)/(DegCtoADC!H$30-DegCtoADC!H$29)</f>
        <v>98.379603724631</v>
      </c>
      <c r="D15" s="9">
        <f>D14+1</f>
        <v>754</v>
      </c>
      <c r="E15" s="9">
        <f>(DegCtoADC!$A$20)+(DegCtoADC!$A$20-DegCtoADC!$A$19)*(D15-D$4)/(DegCtoADC!$H$20-DegCtoADC!$H$19)</f>
        <v>47.982750528758864</v>
      </c>
    </row>
    <row r="16" spans="1:5" ht="12.75">
      <c r="A16" s="9">
        <f>A15+1</f>
        <v>412</v>
      </c>
      <c r="B16" s="9">
        <f>(DegCtoADC!A$30)+(DegCtoADC!A$30-DegCtoADC!A$29)*(A16-A$4)/(DegCtoADC!H$30-DegCtoADC!H$29)</f>
        <v>98.23229497232472</v>
      </c>
      <c r="D16" s="9">
        <f>D15+1</f>
        <v>755</v>
      </c>
      <c r="E16" s="9">
        <f>(DegCtoADC!$A$20)+(DegCtoADC!$A$20-DegCtoADC!$A$19)*(D16-D$4)/(DegCtoADC!$H$20-DegCtoADC!$H$19)</f>
        <v>47.79936421319149</v>
      </c>
    </row>
    <row r="17" spans="1:5" ht="12.75">
      <c r="A17" s="9">
        <f>A16+1</f>
        <v>413</v>
      </c>
      <c r="B17" s="9">
        <f>(DegCtoADC!A$30)+(DegCtoADC!A$30-DegCtoADC!A$29)*(A17-A$4)/(DegCtoADC!H$30-DegCtoADC!H$29)</f>
        <v>98.08498622001845</v>
      </c>
      <c r="D17" s="9">
        <f>D16+1</f>
        <v>756</v>
      </c>
      <c r="E17" s="9">
        <f>(DegCtoADC!$A$20)+(DegCtoADC!$A$20-DegCtoADC!$A$19)*(D17-D$4)/(DegCtoADC!$H$20-DegCtoADC!$H$19)</f>
        <v>47.61597789762411</v>
      </c>
    </row>
    <row r="18" spans="1:5" ht="12.75">
      <c r="A18" s="9">
        <f>A17+1</f>
        <v>414</v>
      </c>
      <c r="B18" s="9">
        <f>(DegCtoADC!A$30)+(DegCtoADC!A$30-DegCtoADC!A$29)*(A18-A$4)/(DegCtoADC!H$30-DegCtoADC!H$29)</f>
        <v>97.93767746771218</v>
      </c>
      <c r="D18" s="9">
        <f>D17+1</f>
        <v>757</v>
      </c>
      <c r="E18" s="9">
        <f>(DegCtoADC!$A$20)+(DegCtoADC!$A$20-DegCtoADC!$A$19)*(D18-D$4)/(DegCtoADC!$H$20-DegCtoADC!$H$19)</f>
        <v>47.43259158205674</v>
      </c>
    </row>
    <row r="19" spans="1:5" ht="12.75">
      <c r="A19" s="9">
        <f>A18+1</f>
        <v>415</v>
      </c>
      <c r="B19" s="9">
        <f>(DegCtoADC!A$30)+(DegCtoADC!A$30-DegCtoADC!A$29)*(A19-A$4)/(DegCtoADC!H$30-DegCtoADC!H$29)</f>
        <v>97.7903687154059</v>
      </c>
      <c r="D19" s="9">
        <f>D18+1</f>
        <v>758</v>
      </c>
      <c r="E19" s="9">
        <f>(DegCtoADC!$A$20)+(DegCtoADC!$A$20-DegCtoADC!$A$19)*(D19-D$4)/(DegCtoADC!$H$20-DegCtoADC!$H$19)</f>
        <v>47.24920526648936</v>
      </c>
    </row>
    <row r="20" spans="1:5" ht="12.75">
      <c r="A20" s="9">
        <f>A19+1</f>
        <v>416</v>
      </c>
      <c r="B20" s="9">
        <f>(DegCtoADC!A$30)+(DegCtoADC!A$30-DegCtoADC!A$29)*(A20-A$4)/(DegCtoADC!H$30-DegCtoADC!H$29)</f>
        <v>97.64305996309963</v>
      </c>
      <c r="D20" s="9">
        <f>D19+1</f>
        <v>759</v>
      </c>
      <c r="E20" s="9">
        <f>(DegCtoADC!$A$20)+(DegCtoADC!$A$20-DegCtoADC!$A$19)*(D20-D$4)/(DegCtoADC!$H$20-DegCtoADC!$H$19)</f>
        <v>47.06581895092199</v>
      </c>
    </row>
    <row r="21" spans="1:5" ht="12.75">
      <c r="A21" s="9">
        <f>A20+1</f>
        <v>417</v>
      </c>
      <c r="B21" s="9">
        <f>(DegCtoADC!A$30)+(DegCtoADC!A$30-DegCtoADC!A$29)*(A21-A$4)/(DegCtoADC!H$30-DegCtoADC!H$29)</f>
        <v>97.49575121079336</v>
      </c>
      <c r="D21" s="9">
        <f>D20+1</f>
        <v>760</v>
      </c>
      <c r="E21" s="9">
        <f>(DegCtoADC!$A$20)+(DegCtoADC!$A$20-DegCtoADC!$A$19)*(D21-D$4)/(DegCtoADC!$H$20-DegCtoADC!$H$19)</f>
        <v>46.88243263535461</v>
      </c>
    </row>
    <row r="22" spans="1:5" ht="12.75">
      <c r="A22" s="9">
        <f>A21+1</f>
        <v>418</v>
      </c>
      <c r="B22" s="9">
        <f>(DegCtoADC!A$30)+(DegCtoADC!A$30-DegCtoADC!A$29)*(A22-A$4)/(DegCtoADC!H$30-DegCtoADC!H$29)</f>
        <v>97.34844245848709</v>
      </c>
      <c r="D22" s="9">
        <f>D21+1</f>
        <v>761</v>
      </c>
      <c r="E22" s="9">
        <f>(DegCtoADC!$A$20)+(DegCtoADC!$A$20-DegCtoADC!$A$19)*(D22-D$4)/(DegCtoADC!$H$20-DegCtoADC!$H$19)</f>
        <v>46.69904631978723</v>
      </c>
    </row>
    <row r="23" spans="1:5" ht="12.75">
      <c r="A23" s="9">
        <f>A22+1</f>
        <v>419</v>
      </c>
      <c r="B23" s="9">
        <f>(DegCtoADC!A$30)+(DegCtoADC!A$30-DegCtoADC!A$29)*(A23-A$4)/(DegCtoADC!H$30-DegCtoADC!H$29)</f>
        <v>97.20113370618083</v>
      </c>
      <c r="D23" s="9">
        <f>D22+1</f>
        <v>762</v>
      </c>
      <c r="E23" s="9">
        <f>(DegCtoADC!$A$20)+(DegCtoADC!$A$20-DegCtoADC!$A$19)*(D23-D$4)/(DegCtoADC!$H$20-DegCtoADC!$H$19)</f>
        <v>46.51566000421985</v>
      </c>
    </row>
    <row r="24" spans="1:5" ht="12.75">
      <c r="A24" s="9">
        <f>A23+1</f>
        <v>420</v>
      </c>
      <c r="B24" s="9">
        <f>(DegCtoADC!A$30)+(DegCtoADC!A$30-DegCtoADC!A$29)*(A24-A$4)/(DegCtoADC!H$30-DegCtoADC!H$29)</f>
        <v>97.05382495387455</v>
      </c>
      <c r="D24" s="9">
        <f>D23+1</f>
        <v>763</v>
      </c>
      <c r="E24" s="9">
        <f>(DegCtoADC!$A$20)+(DegCtoADC!$A$20-DegCtoADC!$A$19)*(D24-D$4)/(DegCtoADC!$H$20-DegCtoADC!$H$19)</f>
        <v>46.33227368865248</v>
      </c>
    </row>
    <row r="25" spans="1:5" ht="12.75">
      <c r="A25" s="9">
        <f>A24+1</f>
        <v>421</v>
      </c>
      <c r="B25" s="9">
        <f>(DegCtoADC!A$30)+(DegCtoADC!A$30-DegCtoADC!A$29)*(A25-A$4)/(DegCtoADC!H$30-DegCtoADC!H$29)</f>
        <v>96.90651620156828</v>
      </c>
      <c r="D25" s="9">
        <f>D24+1</f>
        <v>764</v>
      </c>
      <c r="E25" s="9">
        <f>(DegCtoADC!$A$20)+(DegCtoADC!$A$20-DegCtoADC!$A$19)*(D25-D$4)/(DegCtoADC!$H$20-DegCtoADC!$H$19)</f>
        <v>46.1488873730851</v>
      </c>
    </row>
    <row r="26" spans="1:5" ht="12.75">
      <c r="A26" s="9">
        <f>A25+1</f>
        <v>422</v>
      </c>
      <c r="B26" s="9">
        <f>(DegCtoADC!A$30)+(DegCtoADC!A$30-DegCtoADC!A$29)*(A26-A$4)/(DegCtoADC!H$30-DegCtoADC!H$29)</f>
        <v>96.75920744926201</v>
      </c>
      <c r="D26" s="9">
        <f>D25+1</f>
        <v>765</v>
      </c>
      <c r="E26" s="9">
        <f>(DegCtoADC!$A$20)+(DegCtoADC!$A$20-DegCtoADC!$A$19)*(D26-D$4)/(DegCtoADC!$H$20-DegCtoADC!$H$19)</f>
        <v>45.96550105751773</v>
      </c>
    </row>
    <row r="27" spans="1:5" ht="12.75">
      <c r="A27" s="9">
        <f>A26+1</f>
        <v>423</v>
      </c>
      <c r="B27" s="9">
        <f>(DegCtoADC!A$30)+(DegCtoADC!A$30-DegCtoADC!A$29)*(A27-A$4)/(DegCtoADC!H$30-DegCtoADC!H$29)</f>
        <v>96.61189869695573</v>
      </c>
      <c r="D27" s="9">
        <f>D26+1</f>
        <v>766</v>
      </c>
      <c r="E27" s="9">
        <f>(DegCtoADC!$A$20)+(DegCtoADC!$A$20-DegCtoADC!$A$19)*(D27-D$4)/(DegCtoADC!$H$20-DegCtoADC!$H$19)</f>
        <v>45.78211474195035</v>
      </c>
    </row>
    <row r="28" spans="1:5" ht="12.75">
      <c r="A28" s="9">
        <f>A27+1</f>
        <v>424</v>
      </c>
      <c r="B28" s="9">
        <f>(DegCtoADC!A$30)+(DegCtoADC!A$30-DegCtoADC!A$29)*(A28-A$4)/(DegCtoADC!H$30-DegCtoADC!H$29)</f>
        <v>96.46458994464946</v>
      </c>
      <c r="D28" s="9">
        <f>D27+1</f>
        <v>767</v>
      </c>
      <c r="E28" s="9">
        <f>(DegCtoADC!$A$20)+(DegCtoADC!$A$20-DegCtoADC!$A$19)*(D28-D$4)/(DegCtoADC!$H$20-DegCtoADC!$H$19)</f>
        <v>45.598728426382976</v>
      </c>
    </row>
    <row r="29" spans="1:5" ht="12.75">
      <c r="A29" s="9">
        <f>A28+1</f>
        <v>425</v>
      </c>
      <c r="B29" s="9">
        <f>(DegCtoADC!A$30)+(DegCtoADC!A$30-DegCtoADC!A$29)*(A29-A$4)/(DegCtoADC!H$30-DegCtoADC!H$29)</f>
        <v>96.31728119234319</v>
      </c>
      <c r="D29" s="9">
        <f>D28+1</f>
        <v>768</v>
      </c>
      <c r="E29" s="9">
        <f>(DegCtoADC!$A$20)+(DegCtoADC!$A$20-DegCtoADC!$A$19)*(D29-D$4)/(DegCtoADC!$H$20-DegCtoADC!$H$19)</f>
        <v>45.4153421108156</v>
      </c>
    </row>
    <row r="30" spans="1:5" ht="12.75">
      <c r="A30" s="9">
        <f>A29+1</f>
        <v>426</v>
      </c>
      <c r="B30" s="9">
        <f>(DegCtoADC!A$30)+(DegCtoADC!A$30-DegCtoADC!A$29)*(A30-A$4)/(DegCtoADC!H$30-DegCtoADC!H$29)</f>
        <v>96.16997244003691</v>
      </c>
      <c r="D30" s="9">
        <f>D29+1</f>
        <v>769</v>
      </c>
      <c r="E30" s="9">
        <f>(DegCtoADC!$A$20)+(DegCtoADC!$A$20-DegCtoADC!$A$19)*(D30-D$4)/(DegCtoADC!$H$20-DegCtoADC!$H$19)</f>
        <v>45.231955795248226</v>
      </c>
    </row>
    <row r="31" spans="1:5" ht="12.75">
      <c r="A31" s="9">
        <f>A30+1</f>
        <v>427</v>
      </c>
      <c r="B31" s="9">
        <f>(DegCtoADC!A$30)+(DegCtoADC!A$30-DegCtoADC!A$29)*(A31-A$4)/(DegCtoADC!H$30-DegCtoADC!H$29)</f>
        <v>96.02266368773064</v>
      </c>
      <c r="D31" s="9">
        <f>D30+1</f>
        <v>770</v>
      </c>
      <c r="E31" s="9">
        <f>(DegCtoADC!$A$20)+(DegCtoADC!$A$20-DegCtoADC!$A$19)*(D31-D$4)/(DegCtoADC!$H$20-DegCtoADC!$H$19)</f>
        <v>45.04856947968085</v>
      </c>
    </row>
    <row r="32" spans="1:2" ht="12.75">
      <c r="A32" s="9">
        <f>A31+1</f>
        <v>428</v>
      </c>
      <c r="B32" s="9">
        <f>(DegCtoADC!A$30)+(DegCtoADC!A$30-DegCtoADC!A$29)*(A32-A$4)/(DegCtoADC!H$30-DegCtoADC!H$29)</f>
        <v>95.87535493542437</v>
      </c>
    </row>
    <row r="33" spans="1:2" ht="12.75">
      <c r="A33" s="9">
        <f>A32+1</f>
        <v>429</v>
      </c>
      <c r="B33" s="9">
        <f>(DegCtoADC!A$30)+(DegCtoADC!A$30-DegCtoADC!A$29)*(A33-A$4)/(DegCtoADC!H$30-DegCtoADC!H$29)</f>
        <v>95.7280461831181</v>
      </c>
    </row>
    <row r="34" spans="1:2" ht="12.75">
      <c r="A34" s="9">
        <f>A33+1</f>
        <v>430</v>
      </c>
      <c r="B34" s="9">
        <f>(DegCtoADC!A$30)+(DegCtoADC!A$30-DegCtoADC!A$29)*(A34-A$4)/(DegCtoADC!H$30-DegCtoADC!H$29)</f>
        <v>95.58073743081182</v>
      </c>
    </row>
    <row r="35" spans="1:2" ht="12.75">
      <c r="A35" s="9">
        <f>A34+1</f>
        <v>431</v>
      </c>
      <c r="B35" s="9">
        <f>(DegCtoADC!A$30)+(DegCtoADC!A$30-DegCtoADC!A$29)*(A35-A$4)/(DegCtoADC!H$30-DegCtoADC!H$29)</f>
        <v>95.43342867850555</v>
      </c>
    </row>
    <row r="36" spans="1:2" ht="12.75">
      <c r="A36" s="9">
        <f>A35+1</f>
        <v>432</v>
      </c>
      <c r="B36" s="9">
        <f>(DegCtoADC!A$30)+(DegCtoADC!A$30-DegCtoADC!A$29)*(A36-A$4)/(DegCtoADC!H$30-DegCtoADC!H$29)</f>
        <v>95.28611992619928</v>
      </c>
    </row>
    <row r="37" spans="1:2" ht="12.75">
      <c r="A37" s="9">
        <f>A36+1</f>
        <v>433</v>
      </c>
      <c r="B37" s="9">
        <f>(DegCtoADC!A$30)+(DegCtoADC!A$30-DegCtoADC!A$29)*(A37-A$4)/(DegCtoADC!H$30-DegCtoADC!H$29)</f>
        <v>95.138811173893</v>
      </c>
    </row>
    <row r="38" ht="12.75">
      <c r="A38" s="9">
        <f>A37+1</f>
        <v>434</v>
      </c>
    </row>
    <row r="39" ht="12.75">
      <c r="A39" s="9">
        <f>A38+1</f>
        <v>435</v>
      </c>
    </row>
    <row r="40" ht="12.75">
      <c r="A40" s="9">
        <f>A39+1</f>
        <v>436</v>
      </c>
    </row>
    <row r="41" ht="12.75">
      <c r="A41" s="9">
        <f>A40+1</f>
        <v>437</v>
      </c>
    </row>
    <row r="42" ht="12.75">
      <c r="A42" s="9">
        <f>A41+1</f>
        <v>438</v>
      </c>
    </row>
    <row r="43" ht="12.75">
      <c r="A43" s="9">
        <f>A42+1</f>
        <v>439</v>
      </c>
    </row>
    <row r="44" ht="12.75">
      <c r="A44" s="9">
        <f>A43+1</f>
        <v>440</v>
      </c>
    </row>
    <row r="45" ht="12.75">
      <c r="A45" s="9">
        <f>A44+1</f>
        <v>441</v>
      </c>
    </row>
    <row r="46" ht="12.75">
      <c r="A46" s="9">
        <f>A45+1</f>
        <v>442</v>
      </c>
    </row>
    <row r="47" ht="12.75">
      <c r="A47" s="9">
        <f>A46+1</f>
        <v>443</v>
      </c>
    </row>
    <row r="48" ht="12.75">
      <c r="A48" s="9">
        <f>A47+1</f>
        <v>444</v>
      </c>
    </row>
    <row r="49" ht="12.75">
      <c r="A49" s="9">
        <f>A48+1</f>
        <v>445</v>
      </c>
    </row>
    <row r="50" ht="12.75">
      <c r="A50" s="9">
        <f>A49+1</f>
        <v>446</v>
      </c>
    </row>
    <row r="51" ht="12.75">
      <c r="A51" s="9">
        <f>A50+1</f>
        <v>447</v>
      </c>
    </row>
    <row r="52" ht="12.75">
      <c r="A52" s="9">
        <f>A51+1</f>
        <v>448</v>
      </c>
    </row>
    <row r="53" ht="12.75">
      <c r="A53" s="9">
        <f>A52+1</f>
        <v>449</v>
      </c>
    </row>
    <row r="54" ht="12.75">
      <c r="A54" s="9">
        <f>A53+1</f>
        <v>450</v>
      </c>
    </row>
    <row r="55" ht="12.75">
      <c r="A55" s="9">
        <f>A54+1</f>
        <v>451</v>
      </c>
    </row>
    <row r="56" ht="12.75">
      <c r="A56" s="9">
        <f>A55+1</f>
        <v>452</v>
      </c>
    </row>
    <row r="57" ht="12.75">
      <c r="A57" s="9">
        <f>A56+1</f>
        <v>453</v>
      </c>
    </row>
    <row r="58" ht="12.75">
      <c r="A58" s="9">
        <f>A57+1</f>
        <v>454</v>
      </c>
    </row>
    <row r="59" ht="12.75">
      <c r="A59" s="9">
        <f>A58+1</f>
        <v>455</v>
      </c>
    </row>
    <row r="60" ht="12.75">
      <c r="A60" s="9">
        <f>A59+1</f>
        <v>456</v>
      </c>
    </row>
    <row r="61" ht="12.75">
      <c r="A61" s="9">
        <f>A60+1</f>
        <v>457</v>
      </c>
    </row>
    <row r="62" ht="12.75">
      <c r="A62" s="9">
        <f>A61+1</f>
        <v>458</v>
      </c>
    </row>
    <row r="63" ht="12.75">
      <c r="A63" s="9">
        <f>A62+1</f>
        <v>459</v>
      </c>
    </row>
    <row r="64" ht="12.75">
      <c r="A64" s="9">
        <f>A63+1</f>
        <v>460</v>
      </c>
    </row>
    <row r="65" ht="12.75">
      <c r="A65" s="9">
        <f>A64+1</f>
        <v>461</v>
      </c>
    </row>
    <row r="66" ht="12.75">
      <c r="A66" s="9">
        <f>A65+1</f>
        <v>462</v>
      </c>
    </row>
    <row r="67" ht="12.75">
      <c r="A67" s="9">
        <f>A66+1</f>
        <v>463</v>
      </c>
    </row>
    <row r="68" ht="12.75">
      <c r="A68" s="9">
        <f>A67+1</f>
        <v>464</v>
      </c>
    </row>
    <row r="69" ht="12.75">
      <c r="A69" s="9">
        <f>A68+1</f>
        <v>465</v>
      </c>
    </row>
    <row r="70" ht="12.75">
      <c r="A70" s="9">
        <f>A69+1</f>
        <v>466</v>
      </c>
    </row>
    <row r="71" ht="12.75">
      <c r="A71" s="9">
        <f>A70+1</f>
        <v>467</v>
      </c>
    </row>
    <row r="72" ht="12.75">
      <c r="A72" s="9">
        <f>A71+1</f>
        <v>468</v>
      </c>
    </row>
    <row r="73" ht="12.75">
      <c r="A73" s="9">
        <f>A72+1</f>
        <v>469</v>
      </c>
    </row>
    <row r="74" ht="12.75">
      <c r="A74" s="9">
        <f>A73+1</f>
        <v>470</v>
      </c>
    </row>
    <row r="75" ht="12.75">
      <c r="A75" s="9">
        <f>A74+1</f>
        <v>471</v>
      </c>
    </row>
    <row r="76" ht="12.75">
      <c r="A76" s="9">
        <f>A75+1</f>
        <v>472</v>
      </c>
    </row>
    <row r="77" ht="12.75">
      <c r="A77" s="9">
        <f>A76+1</f>
        <v>473</v>
      </c>
    </row>
    <row r="78" ht="12.75">
      <c r="A78" s="9">
        <f>A77+1</f>
        <v>474</v>
      </c>
    </row>
    <row r="79" ht="12.75">
      <c r="A79" s="9">
        <f>A78+1</f>
        <v>475</v>
      </c>
    </row>
    <row r="80" ht="12.75">
      <c r="A80" s="9">
        <f>A79+1</f>
        <v>476</v>
      </c>
    </row>
    <row r="81" ht="12.75">
      <c r="A81" s="9">
        <f>A80+1</f>
        <v>477</v>
      </c>
    </row>
    <row r="82" ht="12.75">
      <c r="A82" s="9">
        <f>A81+1</f>
        <v>478</v>
      </c>
    </row>
    <row r="83" ht="12.75">
      <c r="A83" s="9">
        <f>A82+1</f>
        <v>479</v>
      </c>
    </row>
    <row r="84" ht="12.75">
      <c r="A84" s="9">
        <f>A83+1</f>
        <v>480</v>
      </c>
    </row>
    <row r="85" ht="12.75">
      <c r="A85" s="9">
        <f>A84+1</f>
        <v>481</v>
      </c>
    </row>
    <row r="86" ht="12.75">
      <c r="A86" s="9">
        <f>A85+1</f>
        <v>482</v>
      </c>
    </row>
    <row r="87" ht="12.75">
      <c r="A87" s="9">
        <f>A86+1</f>
        <v>483</v>
      </c>
    </row>
    <row r="88" ht="12.75">
      <c r="A88" s="9">
        <f>A87+1</f>
        <v>484</v>
      </c>
    </row>
    <row r="89" ht="12.75">
      <c r="A89" s="9">
        <f>A88+1</f>
        <v>485</v>
      </c>
    </row>
    <row r="90" ht="12.75">
      <c r="A90" s="9">
        <f>A89+1</f>
        <v>486</v>
      </c>
    </row>
    <row r="91" ht="12.75">
      <c r="A91" s="9">
        <f>A90+1</f>
        <v>487</v>
      </c>
    </row>
    <row r="92" ht="12.75">
      <c r="A92" s="9">
        <f>A91+1</f>
        <v>488</v>
      </c>
    </row>
    <row r="93" ht="12.75">
      <c r="A93" s="9">
        <f>A92+1</f>
        <v>489</v>
      </c>
    </row>
    <row r="94" ht="12.75">
      <c r="A94" s="9">
        <f>A93+1</f>
        <v>490</v>
      </c>
    </row>
    <row r="95" ht="12.75">
      <c r="A95" s="9">
        <f>A94+1</f>
        <v>491</v>
      </c>
    </row>
    <row r="96" ht="12.75">
      <c r="A96" s="9">
        <f>A95+1</f>
        <v>492</v>
      </c>
    </row>
    <row r="97" ht="12.75">
      <c r="A97" s="9">
        <f>A96+1</f>
        <v>493</v>
      </c>
    </row>
    <row r="98" ht="12.75">
      <c r="A98" s="9">
        <f>A97+1</f>
        <v>494</v>
      </c>
    </row>
    <row r="99" ht="12.75">
      <c r="A99" s="9">
        <f>A98+1</f>
        <v>495</v>
      </c>
    </row>
    <row r="100" ht="12.75">
      <c r="A100" s="9">
        <f>A99+1</f>
        <v>496</v>
      </c>
    </row>
    <row r="101" ht="12.75">
      <c r="A101" s="9">
        <f>A100+1</f>
        <v>497</v>
      </c>
    </row>
    <row r="102" ht="12.75">
      <c r="A102" s="9">
        <f>A101+1</f>
        <v>498</v>
      </c>
    </row>
    <row r="103" ht="12.75">
      <c r="A103" s="9">
        <f>A102+1</f>
        <v>499</v>
      </c>
    </row>
    <row r="104" ht="12.75">
      <c r="A104" s="9">
        <f>A103+1</f>
        <v>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 McComas</dc:creator>
  <cp:keywords/>
  <dc:description/>
  <cp:lastModifiedBy>Paul Schoen</cp:lastModifiedBy>
  <cp:lastPrinted>2000-02-08T02:40:47Z</cp:lastPrinted>
  <dcterms:created xsi:type="dcterms:W3CDTF">2000-02-08T00:16:34Z</dcterms:created>
  <dcterms:modified xsi:type="dcterms:W3CDTF">2017-07-05T21:10:12Z</dcterms:modified>
  <cp:category/>
  <cp:version/>
  <cp:contentType/>
  <cp:contentStatus/>
  <cp:revision>14</cp:revision>
</cp:coreProperties>
</file>